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43\"/>
    </mc:Choice>
  </mc:AlternateContent>
  <xr:revisionPtr revIDLastSave="0" documentId="13_ncr:1_{CD51A44E-71AF-450A-9676-28E949C28F88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7" i="2"/>
  <c r="H57" i="2" s="1"/>
  <c r="F57" i="2"/>
  <c r="E57" i="2"/>
  <c r="D57" i="2"/>
  <c r="H56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2" i="1" l="1"/>
  <c r="C31" i="1"/>
  <c r="C38" i="1"/>
  <c r="D66" i="2"/>
  <c r="H65" i="2"/>
  <c r="H64" i="2"/>
  <c r="C40" i="1" l="1"/>
  <c r="C42" i="1" s="1"/>
  <c r="C39" i="1"/>
  <c r="H66" i="2"/>
  <c r="D68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<sst xmlns="http://schemas.openxmlformats.org/spreadsheetml/2006/main" count="263" uniqueCount="145">
  <si>
    <t>СВОДКА ЗАТРАТ</t>
  </si>
  <si>
    <t>P_0943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</si>
  <si>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</si>
  <si>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</si>
  <si>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</si>
  <si>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</si>
  <si>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</si>
  <si>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</si>
  <si>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</si>
  <si>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</si>
  <si>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</si>
  <si>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</si>
  <si>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</si>
  <si>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</si>
  <si>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</si>
  <si>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</si>
  <si>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</si>
  <si>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</si>
  <si>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</si>
  <si>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</si>
  <si>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</si>
  <si>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</si>
  <si>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</si>
  <si>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</si>
  <si>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</si>
  <si>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</si>
  <si>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</si>
  <si>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</si>
  <si>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</si>
  <si>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</si>
  <si>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</si>
  <si>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</si>
  <si>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</si>
  <si>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</si>
  <si>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</si>
  <si>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</si>
  <si>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</si>
  <si>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</si>
  <si>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</si>
  <si>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</si>
  <si>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</si>
  <si>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</si>
  <si>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</si>
  <si>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</si>
  <si>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</si>
  <si>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</si>
  <si>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</si>
  <si>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</si>
  <si>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</si>
  <si>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</si>
  <si>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</si>
  <si>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</si>
  <si>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</si>
  <si>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</si>
  <si>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</si>
  <si>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</si>
  <si>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</si>
  <si>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</si>
  <si>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</si>
  <si>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</si>
  <si>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</si>
  <si>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</si>
  <si>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</si>
  <si>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</si>
  <si>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</si>
  <si>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</si>
  <si>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</si>
  <si>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</si>
  <si>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</si>
  <si>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</si>
  <si>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</si>
  <si>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</si>
  <si>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</si>
  <si>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</si>
  <si>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</si>
  <si>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</si>
  <si>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</si>
  <si>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</si>
  <si>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</si>
  <si>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</si>
  <si>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</si>
  <si>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</si>
  <si>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</si>
  <si>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</si>
  <si>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</si>
  <si>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</si>
  <si>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</si>
  <si>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</si>
  <si>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</si>
  <si>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</si>
  <si>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</si>
  <si>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</si>
  <si>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</si>
  <si>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</si>
  <si>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</si>
  <si>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</si>
  <si>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</si>
  <si>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</si>
  <si>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</si>
  <si>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</si>
  <si>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</si>
  <si>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</si>
  <si>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</si>
  <si>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</si>
  <si>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</si>
  <si>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</si>
  <si>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</si>
  <si>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</si>
  <si>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</si>
  <si>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</si>
  <si>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</si>
  <si>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</si>
  <si>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</si>
  <si>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</si>
  <si>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</si>
  <si>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</si>
  <si>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</si>
  <si>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</si>
  <si>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</si>
  <si>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Стойка ж/б СВ-110-3,5</t>
  </si>
  <si>
    <t>шт</t>
  </si>
  <si>
    <t>Стойка ж/б СС136.6-3,1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</si>
  <si>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</si>
  <si>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</si>
  <si>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</si>
  <si>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</si>
  <si>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</si>
  <si>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</si>
  <si>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</si>
  <si>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</si>
  <si>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</si>
  <si>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</si>
  <si>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</si>
  <si>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</si>
  <si>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</si>
  <si>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</si>
  <si>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</si>
  <si>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</si>
  <si>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ФСБЦ-05.1.02.07-0074</t>
  </si>
  <si>
    <t>Реконструкция ВЛ-10 кВ Ф-6 ПС 35/10 Ташелка до КТП Тш 608 10/0,4/160 (протяженностью 0,03 км)</t>
  </si>
  <si>
    <t>Реконструкция ВЛ-10 кВ Ф-6 ПС 35/10 Ташелка до КТП Тш 608 10/0,4/160 (протяженностью 0,03 км)</t>
  </si>
  <si>
    <t>Реконструкция ВЛ-10 кВ Ф-6 ПС 35/10 Ташелка до КТП Тш 608 10/0,4/160 (протяженностью 0,03 км)</t>
  </si>
  <si>
    <t>Реконструкция ВЛ-10 кВ Ф-6 ПС 35/10 Ташелка до КТП Тш 608 10/0,4/160 (протяженностью 0,03 км)</t>
  </si>
  <si>
    <t>Реконструкция ВЛ-10 кВ Ф-6 ПС 35/10 Ташелка до КТП Тш 608 10/0,4/160 (протяженностью 0,03 км)</t>
  </si>
  <si>
    <t>Реконструкция ВЛ-10 кВ Ф-6 ПС 35/10 Ташелка до КТП Тш 608 10/0,4/160 (протяженностью 0,03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</si>
</sst>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EF26F73-4B70-40D4-925C-5513300B428C}"/>
    <cellStyle name="Обычный" xfId="0" builtinId="0"/>
    <cellStyle name="Обычный 2" xfId="4" xr:uid="{1AAF7686-A2E8-4ED3-9CE2-AA19D8FBE09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109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122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123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124</v>
      </c>
      <c r="C26" s="54"/>
      <c r="D26" s="51"/>
      <c r="E26" s="51"/>
      <c r="F26" s="51"/>
      <c r="G26" s="52"/>
      <c r="H26" s="52" t="s">
        <v>125</v>
      </c>
      <c r="I26" s="52"/>
    </row>
    <row r="27" spans="1:9" ht="17.100000000000001" customHeight="1" x14ac:dyDescent="0.3">
      <c r="A27" s="55" t="s">
        <v>6</v>
      </c>
      <c r="B27" s="53" t="s">
        <v>126</v>
      </c>
      <c r="C27" s="56">
        <v>0</v>
      </c>
      <c r="D27" s="57"/>
      <c r="E27" s="57"/>
      <c r="F27" s="57"/>
      <c r="G27" s="58" t="s">
        <v>127</v>
      </c>
      <c r="H27" s="58" t="s">
        <v>128</v>
      </c>
      <c r="I27" s="58" t="s">
        <v>129</v>
      </c>
    </row>
    <row r="28" spans="1:9" ht="17.100000000000001" customHeight="1" x14ac:dyDescent="0.3">
      <c r="A28" s="55" t="s">
        <v>7</v>
      </c>
      <c r="B28" s="53" t="s">
        <v>130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131</v>
      </c>
      <c r="C29" s="62">
        <f>ССР!G61*1.2</f>
        <v>22.816748216090399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22.816748216090399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132</v>
      </c>
      <c r="C31" s="62">
        <f>C30-ROUND(C30/1.2,5)</f>
        <v>3.8027882160903985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133</v>
      </c>
      <c r="C32" s="67">
        <f>C30*I36</f>
        <v>26.467252240225751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134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124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126</v>
      </c>
      <c r="C35" s="76">
        <f>ССР!D70+ССР!E70</f>
        <v>191.64681181472531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130</v>
      </c>
      <c r="C36" s="76">
        <f>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131</v>
      </c>
      <c r="C37" s="76">
        <f>ССР!G70-C30</f>
        <v>9.5427173314423435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201.18952914616764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132</v>
      </c>
      <c r="C39" s="62">
        <f>C38-ROUND(C38/1.2,5)</f>
        <v>33.531589146167647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133</v>
      </c>
      <c r="C40" s="77">
        <f>C38*I37</f>
        <v>243.69572141440725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135</v>
      </c>
      <c r="C42" s="103">
        <f>C40+C32</f>
        <v>270.16297365463299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136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144.64734735862999</v>
      </c>
      <c r="E25" s="20">
        <v>2.7771226248310001</v>
      </c>
      <c r="F25" s="20">
        <v>0</v>
      </c>
      <c r="G25" s="20">
        <v>0</v>
      </c>
      <c r="H25" s="20">
        <v>147.42446998346</v>
      </c>
    </row>
    <row r="26" spans="1:8" ht="17.100000000000001" customHeight="1" x14ac:dyDescent="0.3">
      <c r="A26" s="6"/>
      <c r="B26" s="9"/>
      <c r="C26" s="9" t="s">
        <v>26</v>
      </c>
      <c r="D26" s="20">
        <v>144.64734735862999</v>
      </c>
      <c r="E26" s="20">
        <v>2.7771226248310001</v>
      </c>
      <c r="F26" s="20">
        <v>0</v>
      </c>
      <c r="G26" s="20">
        <v>0</v>
      </c>
      <c r="H26" s="20">
        <v>147.42446998346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144.64734735862999</v>
      </c>
      <c r="E42" s="20">
        <v>2.7771226248310001</v>
      </c>
      <c r="F42" s="20">
        <v>0</v>
      </c>
      <c r="G42" s="20">
        <v>0</v>
      </c>
      <c r="H42" s="20">
        <v>147.42446998346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3.6161836839657</v>
      </c>
      <c r="E44" s="20">
        <v>6.9428065620777996E-2</v>
      </c>
      <c r="F44" s="20">
        <v>0</v>
      </c>
      <c r="G44" s="20">
        <v>0</v>
      </c>
      <c r="H44" s="20">
        <v>3.6856117495865002</v>
      </c>
    </row>
    <row r="45" spans="1:8" ht="17.100000000000001" customHeight="1" x14ac:dyDescent="0.3">
      <c r="A45" s="6"/>
      <c r="B45" s="9"/>
      <c r="C45" s="9" t="s">
        <v>41</v>
      </c>
      <c r="D45" s="20">
        <v>3.6161836839657</v>
      </c>
      <c r="E45" s="20">
        <v>6.9428065620777996E-2</v>
      </c>
      <c r="F45" s="20">
        <v>0</v>
      </c>
      <c r="G45" s="20">
        <v>0</v>
      </c>
      <c r="H45" s="20">
        <v>3.6856117495865002</v>
      </c>
    </row>
    <row r="46" spans="1:8" ht="17.100000000000001" customHeight="1" x14ac:dyDescent="0.3">
      <c r="A46" s="6"/>
      <c r="B46" s="9"/>
      <c r="C46" s="9" t="s">
        <v>42</v>
      </c>
      <c r="D46" s="20">
        <v>148.26353104259999</v>
      </c>
      <c r="E46" s="20">
        <v>2.8465506904517999</v>
      </c>
      <c r="F46" s="20">
        <v>0</v>
      </c>
      <c r="G46" s="20">
        <v>0</v>
      </c>
      <c r="H46" s="20">
        <v>151.11008173305001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2.5407015738159999</v>
      </c>
      <c r="H48" s="20">
        <v>2.5407015738159999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3.8696781602116999</v>
      </c>
      <c r="E49" s="20">
        <v>7.4294973020795005E-2</v>
      </c>
      <c r="F49" s="20">
        <v>0</v>
      </c>
      <c r="G49" s="20">
        <v>0</v>
      </c>
      <c r="H49" s="20">
        <v>3.9439731332324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3.2790887736070999</v>
      </c>
      <c r="H50" s="20">
        <v>3.2790887736070999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0.68727049713696997</v>
      </c>
      <c r="H51" s="20">
        <v>0.68727049713696997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0.65977967725149</v>
      </c>
      <c r="H52" s="20">
        <v>0.65977967725149</v>
      </c>
    </row>
    <row r="53" spans="1:8" ht="17.100000000000001" customHeight="1" x14ac:dyDescent="0.3">
      <c r="A53" s="6"/>
      <c r="B53" s="9"/>
      <c r="C53" s="9" t="s">
        <v>65</v>
      </c>
      <c r="D53" s="20">
        <v>3.8696781602116999</v>
      </c>
      <c r="E53" s="20">
        <v>7.4294973020795005E-2</v>
      </c>
      <c r="F53" s="20">
        <v>0</v>
      </c>
      <c r="G53" s="20">
        <v>7.1668405218115003</v>
      </c>
      <c r="H53" s="20">
        <v>11.110813655044</v>
      </c>
    </row>
    <row r="54" spans="1:8" ht="17.100000000000001" customHeight="1" x14ac:dyDescent="0.3">
      <c r="A54" s="6"/>
      <c r="B54" s="9"/>
      <c r="C54" s="9" t="s">
        <v>64</v>
      </c>
      <c r="D54" s="20">
        <v>152.13320920281001</v>
      </c>
      <c r="E54" s="20">
        <v>2.9208456634725999</v>
      </c>
      <c r="F54" s="20">
        <v>0</v>
      </c>
      <c r="G54" s="20">
        <v>7.1668405218115003</v>
      </c>
      <c r="H54" s="20">
        <v>162.22089538809001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152.13320920281001</v>
      </c>
      <c r="E58" s="20">
        <v>2.9208456634725999</v>
      </c>
      <c r="F58" s="20">
        <v>0</v>
      </c>
      <c r="G58" s="20">
        <v>7.1668405218115003</v>
      </c>
      <c r="H58" s="20">
        <v>162.22089538809001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19.013956846742001</v>
      </c>
      <c r="H60" s="20">
        <v>19.013956846742001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19.013956846742001</v>
      </c>
      <c r="H61" s="20">
        <v>19.013956846742001</v>
      </c>
    </row>
    <row r="62" spans="1:8" ht="17.100000000000001" customHeight="1" x14ac:dyDescent="0.3">
      <c r="A62" s="6"/>
      <c r="B62" s="9"/>
      <c r="C62" s="9" t="s">
        <v>56</v>
      </c>
      <c r="D62" s="20">
        <v>152.13320920281001</v>
      </c>
      <c r="E62" s="20">
        <v>2.9208456634725999</v>
      </c>
      <c r="F62" s="20">
        <v>0</v>
      </c>
      <c r="G62" s="20">
        <v>26.180797368554</v>
      </c>
      <c r="H62" s="20">
        <v>181.23485223482999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4.5639962760842998</v>
      </c>
      <c r="E64" s="20">
        <f>E62 * 3%</f>
        <v>8.7625369904177991E-2</v>
      </c>
      <c r="F64" s="20">
        <f>F62 * 3%</f>
        <v>0</v>
      </c>
      <c r="G64" s="20">
        <f>G62 * 3%</f>
        <v>0.78542392105661996</v>
      </c>
      <c r="H64" s="20">
        <f>SUM(D64:G64)</f>
        <v>5.4370455670450974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4.5639962760842998</v>
      </c>
      <c r="E65" s="20">
        <f>E64</f>
        <v>8.7625369904177991E-2</v>
      </c>
      <c r="F65" s="20">
        <f>F64</f>
        <v>0</v>
      </c>
      <c r="G65" s="20">
        <f>G64</f>
        <v>0.78542392105661996</v>
      </c>
      <c r="H65" s="20">
        <f>SUM(D65:G65)</f>
        <v>5.4370455670450974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156.69720547889432</v>
      </c>
      <c r="E66" s="20">
        <f>E65 + E62</f>
        <v>3.0084710333767779</v>
      </c>
      <c r="F66" s="20">
        <f>F65 + F62</f>
        <v>0</v>
      </c>
      <c r="G66" s="20">
        <f>G65 + G62</f>
        <v>26.966221289610619</v>
      </c>
      <c r="H66" s="20">
        <f>SUM(D66:G66)</f>
        <v>186.6718978018817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31.339441095778866</v>
      </c>
      <c r="E68" s="20">
        <f>E66 * 20%</f>
        <v>0.60169420667535567</v>
      </c>
      <c r="F68" s="20">
        <f>F66 * 20%</f>
        <v>0</v>
      </c>
      <c r="G68" s="20">
        <f>G66 * 20%</f>
        <v>5.3932442579221238</v>
      </c>
      <c r="H68" s="20">
        <f>SUM(D68:G68)</f>
        <v>37.334379560376348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31.339441095778866</v>
      </c>
      <c r="E69" s="20">
        <f>E68</f>
        <v>0.60169420667535567</v>
      </c>
      <c r="F69" s="20">
        <f>F68</f>
        <v>0</v>
      </c>
      <c r="G69" s="20">
        <f>G68</f>
        <v>5.3932442579221238</v>
      </c>
      <c r="H69" s="20">
        <f>SUM(D69:G69)</f>
        <v>37.334379560376348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188.03664657467317</v>
      </c>
      <c r="E70" s="20">
        <f>E69 + E66</f>
        <v>3.6101652400521336</v>
      </c>
      <c r="F70" s="20">
        <f>F69 + F66</f>
        <v>0</v>
      </c>
      <c r="G70" s="20">
        <f>G69 + G66</f>
        <v>32.359465547532743</v>
      </c>
      <c r="H70" s="20">
        <f>SUM(D70:G70)</f>
        <v>224.00627736225806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144.64734735862999</v>
      </c>
      <c r="E13" s="19">
        <v>2.7771226248310001</v>
      </c>
      <c r="F13" s="19">
        <v>0</v>
      </c>
      <c r="G13" s="19">
        <v>0</v>
      </c>
      <c r="H13" s="19">
        <v>147.42446998346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144.64734735862999</v>
      </c>
      <c r="E14" s="19">
        <v>2.7771226248310001</v>
      </c>
      <c r="F14" s="19">
        <v>0</v>
      </c>
      <c r="G14" s="19">
        <v>0</v>
      </c>
      <c r="H14" s="19">
        <v>147.42446998346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0</v>
      </c>
      <c r="E13" s="19">
        <v>0</v>
      </c>
      <c r="F13" s="19">
        <v>0</v>
      </c>
      <c r="G13" s="19">
        <v>2.5407015738159999</v>
      </c>
      <c r="H13" s="19">
        <v>2.5407015738159999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2.5407015738159999</v>
      </c>
      <c r="H14" s="19">
        <v>2.5407015738159999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58</v>
      </c>
      <c r="D13" s="19">
        <v>0</v>
      </c>
      <c r="E13" s="19">
        <v>0</v>
      </c>
      <c r="F13" s="19">
        <v>0</v>
      </c>
      <c r="G13" s="19">
        <v>19.013956846742001</v>
      </c>
      <c r="H13" s="19">
        <v>19.013956846742001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19.013956846742001</v>
      </c>
      <c r="H14" s="19">
        <v>19.013956846742001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F13" sqref="F1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147.42446998346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144.64734735862999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2.7771226248310001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25</v>
      </c>
      <c r="D8" s="44">
        <v>147.42446998346</v>
      </c>
      <c r="E8" s="41">
        <v>0.03</v>
      </c>
      <c r="F8" s="41" t="s">
        <v>102</v>
      </c>
      <c r="G8" s="44">
        <v>4914.1489994487001</v>
      </c>
      <c r="H8" s="47"/>
    </row>
    <row r="9" spans="1:8" x14ac:dyDescent="0.3">
      <c r="A9" s="99">
        <v>1</v>
      </c>
      <c r="B9" s="42" t="s">
        <v>98</v>
      </c>
      <c r="C9" s="95"/>
      <c r="D9" s="44">
        <v>144.64734735862999</v>
      </c>
      <c r="E9" s="41"/>
      <c r="F9" s="41"/>
      <c r="G9" s="41"/>
      <c r="H9" s="96" t="s">
        <v>103</v>
      </c>
    </row>
    <row r="10" spans="1:8" x14ac:dyDescent="0.3">
      <c r="A10" s="95"/>
      <c r="B10" s="42" t="s">
        <v>99</v>
      </c>
      <c r="C10" s="95"/>
      <c r="D10" s="44">
        <v>2.7771226248310001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82</v>
      </c>
      <c r="B13" s="94"/>
      <c r="C13" s="37"/>
      <c r="D13" s="43">
        <v>0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0</v>
      </c>
      <c r="E17" s="41"/>
      <c r="F17" s="41"/>
      <c r="G17" s="41"/>
      <c r="H17" s="47"/>
    </row>
    <row r="18" spans="1:8" x14ac:dyDescent="0.3">
      <c r="A18" s="97" t="s">
        <v>82</v>
      </c>
      <c r="B18" s="98"/>
      <c r="C18" s="95" t="s">
        <v>25</v>
      </c>
      <c r="D18" s="44">
        <v>0</v>
      </c>
      <c r="E18" s="41">
        <v>0.03</v>
      </c>
      <c r="F18" s="41" t="s">
        <v>102</v>
      </c>
      <c r="G18" s="44">
        <v>0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103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0</v>
      </c>
      <c r="E22" s="41"/>
      <c r="F22" s="41"/>
      <c r="G22" s="41"/>
      <c r="H22" s="96"/>
    </row>
    <row r="23" spans="1:8" ht="24.6" x14ac:dyDescent="0.3">
      <c r="A23" s="100" t="s">
        <v>45</v>
      </c>
      <c r="B23" s="94"/>
      <c r="C23" s="37"/>
      <c r="D23" s="43">
        <v>2.5407015738159999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2.5407015738159999</v>
      </c>
      <c r="E27" s="41"/>
      <c r="F27" s="41"/>
      <c r="G27" s="41"/>
      <c r="H27" s="47"/>
    </row>
    <row r="28" spans="1:8" x14ac:dyDescent="0.3">
      <c r="A28" s="97" t="s">
        <v>86</v>
      </c>
      <c r="B28" s="98"/>
      <c r="C28" s="95" t="s">
        <v>25</v>
      </c>
      <c r="D28" s="44">
        <v>2.5407015738159999</v>
      </c>
      <c r="E28" s="41">
        <v>0.03</v>
      </c>
      <c r="F28" s="41" t="s">
        <v>102</v>
      </c>
      <c r="G28" s="44">
        <v>84.690052460532002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6" t="s">
        <v>103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101</v>
      </c>
      <c r="C32" s="95"/>
      <c r="D32" s="44">
        <v>2.5407015738159999</v>
      </c>
      <c r="E32" s="41"/>
      <c r="F32" s="41"/>
      <c r="G32" s="41"/>
      <c r="H32" s="96"/>
    </row>
    <row r="33" spans="1:8" ht="24.6" x14ac:dyDescent="0.3">
      <c r="A33" s="100" t="s">
        <v>58</v>
      </c>
      <c r="B33" s="94"/>
      <c r="C33" s="37"/>
      <c r="D33" s="43">
        <v>19.013956846742001</v>
      </c>
      <c r="E33" s="41"/>
      <c r="F33" s="41"/>
      <c r="G33" s="41"/>
      <c r="H33" s="47"/>
    </row>
    <row r="34" spans="1:8" x14ac:dyDescent="0.3">
      <c r="A34" s="95" t="s">
        <v>106</v>
      </c>
      <c r="B34" s="42" t="s">
        <v>98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99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100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101</v>
      </c>
      <c r="C37" s="37"/>
      <c r="D37" s="43">
        <v>19.013956846742001</v>
      </c>
      <c r="E37" s="41"/>
      <c r="F37" s="41"/>
      <c r="G37" s="41"/>
      <c r="H37" s="47"/>
    </row>
    <row r="38" spans="1:8" x14ac:dyDescent="0.3">
      <c r="A38" s="97" t="s">
        <v>58</v>
      </c>
      <c r="B38" s="98"/>
      <c r="C38" s="95" t="s">
        <v>25</v>
      </c>
      <c r="D38" s="44">
        <v>19.013956846742001</v>
      </c>
      <c r="E38" s="41">
        <v>0.03</v>
      </c>
      <c r="F38" s="41" t="s">
        <v>102</v>
      </c>
      <c r="G38" s="44">
        <v>633.79856155806999</v>
      </c>
      <c r="H38" s="47"/>
    </row>
    <row r="39" spans="1:8" x14ac:dyDescent="0.3">
      <c r="A39" s="99">
        <v>1</v>
      </c>
      <c r="B39" s="42" t="s">
        <v>98</v>
      </c>
      <c r="C39" s="95"/>
      <c r="D39" s="44">
        <v>0</v>
      </c>
      <c r="E39" s="41"/>
      <c r="F39" s="41"/>
      <c r="G39" s="41"/>
      <c r="H39" s="96" t="s">
        <v>103</v>
      </c>
    </row>
    <row r="40" spans="1:8" x14ac:dyDescent="0.3">
      <c r="A40" s="95"/>
      <c r="B40" s="42" t="s">
        <v>99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100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101</v>
      </c>
      <c r="C42" s="95"/>
      <c r="D42" s="44">
        <v>19.013956846742001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107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108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102</v>
      </c>
      <c r="C4" s="27">
        <v>9.9964943032428005E-2</v>
      </c>
      <c r="D4" s="27">
        <v>222.07854046447</v>
      </c>
      <c r="E4" s="26">
        <v>10</v>
      </c>
      <c r="F4" s="25" t="s">
        <v>118</v>
      </c>
      <c r="G4" s="27">
        <v>22.200068646256</v>
      </c>
      <c r="H4" s="28" t="s">
        <v>137</v>
      </c>
    </row>
    <row r="5" spans="1:8" ht="39" customHeight="1" x14ac:dyDescent="0.3">
      <c r="A5" s="25" t="s">
        <v>119</v>
      </c>
      <c r="B5" s="26" t="s">
        <v>120</v>
      </c>
      <c r="C5" s="27">
        <v>1</v>
      </c>
      <c r="D5" s="27">
        <v>24.126470438877</v>
      </c>
      <c r="E5" s="26">
        <v>10</v>
      </c>
      <c r="F5" s="25" t="s">
        <v>119</v>
      </c>
      <c r="G5" s="27">
        <v>32.858766721435003</v>
      </c>
      <c r="H5" s="28" t="s">
        <v>138</v>
      </c>
    </row>
    <row r="6" spans="1:8" ht="39" hidden="1" customHeight="1" x14ac:dyDescent="0.3">
      <c r="A6" s="25" t="s">
        <v>121</v>
      </c>
      <c r="B6" s="26" t="s">
        <v>120</v>
      </c>
      <c r="C6" s="27">
        <v>0.1840490797546</v>
      </c>
      <c r="D6" s="27">
        <v>90.702982039983993</v>
      </c>
      <c r="E6" s="26">
        <v>6</v>
      </c>
      <c r="F6" s="26"/>
      <c r="G6" s="27">
        <v>16.693800375456998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2025-11-19T07:53:37Z</dcterms:modified>
</cp:coreProperties>
</file>